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90" windowWidth="25215" windowHeight="13980"/>
  </bookViews>
  <sheets>
    <sheet name="Sheet1" sheetId="1" r:id="rId1"/>
    <sheet name="Sheet2" sheetId="2" r:id="rId2"/>
    <sheet name="Sheet3" sheetId="3" r:id="rId3"/>
  </sheets>
  <calcPr calcId="145621" iterate="1" iterateCount="1" iterateDelta="0"/>
</workbook>
</file>

<file path=xl/calcChain.xml><?xml version="1.0" encoding="utf-8"?>
<calcChain xmlns="http://schemas.openxmlformats.org/spreadsheetml/2006/main">
  <c r="I30" i="1" l="1"/>
  <c r="K26" i="1" l="1"/>
  <c r="K20" i="1"/>
  <c r="I20" i="1"/>
  <c r="H20" i="1"/>
  <c r="D19" i="1"/>
  <c r="H19" i="1" s="1"/>
  <c r="D16" i="1"/>
  <c r="K16" i="1" s="1"/>
  <c r="K19" i="1" l="1"/>
  <c r="H16" i="1"/>
  <c r="G28" i="1"/>
  <c r="D12" i="1" l="1"/>
  <c r="K12" i="1" s="1"/>
  <c r="E12" i="1"/>
  <c r="D13" i="1"/>
  <c r="H13" i="1" s="1"/>
  <c r="E13" i="1"/>
  <c r="D14" i="1"/>
  <c r="H14" i="1" s="1"/>
  <c r="E14" i="1"/>
  <c r="D15" i="1"/>
  <c r="H15" i="1" s="1"/>
  <c r="E15" i="1"/>
  <c r="D17" i="1"/>
  <c r="H17" i="1" s="1"/>
  <c r="E17" i="1"/>
  <c r="D18" i="1"/>
  <c r="K18" i="1" s="1"/>
  <c r="E18" i="1"/>
  <c r="D21" i="1"/>
  <c r="H21" i="1" s="1"/>
  <c r="E21" i="1"/>
  <c r="D22" i="1"/>
  <c r="H22" i="1" s="1"/>
  <c r="E22" i="1"/>
  <c r="D23" i="1"/>
  <c r="H23" i="1" s="1"/>
  <c r="E23" i="1"/>
  <c r="D24" i="1"/>
  <c r="K24" i="1" s="1"/>
  <c r="E24" i="1"/>
  <c r="D25" i="1"/>
  <c r="H25" i="1" s="1"/>
  <c r="E25" i="1"/>
  <c r="G30" i="1"/>
  <c r="F27" i="1"/>
  <c r="F30" i="1" s="1"/>
  <c r="D30" i="1" l="1"/>
  <c r="E30" i="1"/>
  <c r="K21" i="1"/>
  <c r="K22" i="1"/>
  <c r="K15" i="1"/>
  <c r="H18" i="1"/>
  <c r="K13" i="1"/>
  <c r="H24" i="1"/>
  <c r="K14" i="1"/>
  <c r="K17" i="1"/>
  <c r="K23" i="1"/>
  <c r="K25" i="1"/>
  <c r="H12" i="1"/>
  <c r="K30" i="1" l="1"/>
  <c r="H30" i="1"/>
</calcChain>
</file>

<file path=xl/sharedStrings.xml><?xml version="1.0" encoding="utf-8"?>
<sst xmlns="http://schemas.openxmlformats.org/spreadsheetml/2006/main" count="163" uniqueCount="75">
  <si>
    <t>Quantity</t>
  </si>
  <si>
    <t>Item</t>
  </si>
  <si>
    <t>Cost of Construction</t>
  </si>
  <si>
    <t>Performance Bond</t>
  </si>
  <si>
    <t>Landscaping Maintenance Bond</t>
  </si>
  <si>
    <t>Land Development Fee</t>
  </si>
  <si>
    <r>
      <t xml:space="preserve">Cost of Construction </t>
    </r>
    <r>
      <rPr>
        <sz val="11"/>
        <color theme="1"/>
        <rFont val="Calibri"/>
        <family val="2"/>
        <scheme val="minor"/>
      </rPr>
      <t>(Calculated at 100%)</t>
    </r>
  </si>
  <si>
    <r>
      <t xml:space="preserve">Performance Bond </t>
    </r>
    <r>
      <rPr>
        <sz val="11"/>
        <color theme="1"/>
        <rFont val="Calibri"/>
        <family val="2"/>
        <scheme val="minor"/>
      </rPr>
      <t>(Calculated at 100% of Cost of Construction)</t>
    </r>
  </si>
  <si>
    <r>
      <t>Landscaping Maintenance Bond</t>
    </r>
    <r>
      <rPr>
        <sz val="11"/>
        <color theme="1"/>
        <rFont val="Calibri"/>
        <family val="2"/>
        <scheme val="minor"/>
      </rPr>
      <t xml:space="preserve"> (Calculated at Cost of Required Plantings + Cost of Installation)</t>
    </r>
  </si>
  <si>
    <t>Totals</t>
  </si>
  <si>
    <t>Erosion Control Bond</t>
  </si>
  <si>
    <t>Tree Bond</t>
  </si>
  <si>
    <t>Calculated at 5% of Cost of Construction</t>
  </si>
  <si>
    <t>Calculated at 100% of Cost of Construction</t>
  </si>
  <si>
    <t>Calculated at $100/Acre (Not to Exceed $500)</t>
  </si>
  <si>
    <t>Calculation to Be Provided by Applicant</t>
  </si>
  <si>
    <r>
      <t xml:space="preserve">Land Development Fee                        </t>
    </r>
    <r>
      <rPr>
        <sz val="11"/>
        <color theme="1"/>
        <rFont val="Calibri"/>
        <family val="2"/>
        <scheme val="minor"/>
      </rPr>
      <t xml:space="preserve"> (Refer to the Right for Percentages)</t>
    </r>
  </si>
  <si>
    <t>N/A</t>
  </si>
  <si>
    <t>The Erosion Control Bond is posted prior to LDP Issuance.</t>
  </si>
  <si>
    <t>The Land Development Fee must be paid before LDP Issuance.</t>
  </si>
  <si>
    <r>
      <t>Perimeter Tree Plantings</t>
    </r>
    <r>
      <rPr>
        <sz val="11"/>
        <color theme="1"/>
        <rFont val="Calibri"/>
        <family val="2"/>
        <scheme val="minor"/>
      </rPr>
      <t xml:space="preserve"> (Number of Trees within 25' of Property Perimeter) </t>
    </r>
  </si>
  <si>
    <t>Maintenance Bond</t>
  </si>
  <si>
    <t>Applicant should ONLY fill out quantity information (green column) below.  Please refer to the bottom of the spreadsheet for an explanation of when fees and bonds are due.</t>
  </si>
  <si>
    <t>Applicant's Email Address and Phone Number:  ________________________________________________________________________</t>
  </si>
  <si>
    <r>
      <t xml:space="preserve">Maintenance Bond </t>
    </r>
    <r>
      <rPr>
        <sz val="11"/>
        <color theme="1"/>
        <rFont val="Calibri"/>
        <family val="2"/>
        <scheme val="minor"/>
      </rPr>
      <t>(Calculated at 33% of Cost of Construction)</t>
    </r>
  </si>
  <si>
    <t xml:space="preserve">Disturbed Acreage </t>
  </si>
  <si>
    <r>
      <t>Tree Bond</t>
    </r>
    <r>
      <rPr>
        <sz val="11"/>
        <color theme="1"/>
        <rFont val="Calibri"/>
        <family val="2"/>
        <scheme val="minor"/>
      </rPr>
      <t xml:space="preserve"> ($500 per Perimeter Tree)</t>
    </r>
  </si>
  <si>
    <t>$35/LF</t>
  </si>
  <si>
    <t xml:space="preserve">Linear Feet of Drainage Pipe </t>
  </si>
  <si>
    <t>$1,500 each</t>
  </si>
  <si>
    <t>Drainage Structures</t>
  </si>
  <si>
    <t xml:space="preserve">Headwalls         </t>
  </si>
  <si>
    <t>$700 each</t>
  </si>
  <si>
    <t>$.85/SF</t>
  </si>
  <si>
    <t>Unit Cost</t>
  </si>
  <si>
    <t>$12/LF</t>
  </si>
  <si>
    <t xml:space="preserve">Linear Feet of Curb &amp; Gutter </t>
  </si>
  <si>
    <r>
      <t>Linear Feet of Pavement Striping &amp; Marking</t>
    </r>
    <r>
      <rPr>
        <sz val="11"/>
        <color theme="1"/>
        <rFont val="Calibri"/>
        <family val="2"/>
        <scheme val="minor"/>
      </rPr>
      <t xml:space="preserve"> </t>
    </r>
  </si>
  <si>
    <t>$.5/LF</t>
  </si>
  <si>
    <t xml:space="preserve">Detention Facility Type "A" (Impervious Dam, Bottom &amp; Side Slopes) </t>
  </si>
  <si>
    <t xml:space="preserve">Detention Facility Type "B"                   (Earthen Dam, Bottom &amp; Side Slopes) </t>
  </si>
  <si>
    <t>$1.50/CF                                     of Storage</t>
  </si>
  <si>
    <t>$1.00/CF                                     of Storage</t>
  </si>
  <si>
    <t>$.25/CF                                     of Storage</t>
  </si>
  <si>
    <t xml:space="preserve">Square Feet of Sidewalk </t>
  </si>
  <si>
    <t xml:space="preserve">Erosion Control   </t>
  </si>
  <si>
    <r>
      <t>Tree Inspections</t>
    </r>
    <r>
      <rPr>
        <sz val="11"/>
        <color theme="1"/>
        <rFont val="Calibri"/>
        <family val="2"/>
        <scheme val="minor"/>
      </rPr>
      <t xml:space="preserve"> </t>
    </r>
  </si>
  <si>
    <t>The  Maintenance Bond is a 1 year bond that is posted after any work in the right of way has been completed.  Any dedications to the City must occur after the 1 year Maintenance Bond period has expired.</t>
  </si>
  <si>
    <t>The Tree Bond is posted prior to LDP Issuance and is released once the Landscaping Maintenance Bond is posted.</t>
  </si>
  <si>
    <t>Existing Roads Improvements Bond</t>
  </si>
  <si>
    <t>The Existing Roads Improvement Bond is posted prior to LDP Issuance and is released once the work has been completed.</t>
  </si>
  <si>
    <t>Other (Additional Items Such as Traffic Signals, Miscellaneous Improvements)</t>
  </si>
  <si>
    <t>Enter Disturbed Acreage in Column to the Right</t>
  </si>
  <si>
    <t>Enter Number of Trees in Column to the Right</t>
  </si>
  <si>
    <r>
      <t xml:space="preserve">Existing Road Improvements Bond           </t>
    </r>
    <r>
      <rPr>
        <sz val="11"/>
        <color theme="1"/>
        <rFont val="Calibri"/>
        <family val="2"/>
        <scheme val="minor"/>
      </rPr>
      <t>(Calculated at 100% of Cost of Improvements to Existing Roads)</t>
    </r>
  </si>
  <si>
    <t>Square Feet of Improvements to Collector Street</t>
  </si>
  <si>
    <t>TBD                                             (List Items in Column to the Right)</t>
  </si>
  <si>
    <t>Timing of Land Development Fee Payment                                            and Posting of Bonds</t>
  </si>
  <si>
    <t>Square Feet of Improvements to Local Road</t>
  </si>
  <si>
    <t>Square Feet of Base &amp; Paving (For Parking Lots Only)</t>
  </si>
  <si>
    <t xml:space="preserve">Detention Facility Type "C"                         (100 Acre Minimum Drainage Basin) </t>
  </si>
  <si>
    <r>
      <t>Erosion Control Bond</t>
    </r>
    <r>
      <rPr>
        <sz val="11"/>
        <color theme="1"/>
        <rFont val="Calibri"/>
        <family val="2"/>
        <scheme val="minor"/>
      </rPr>
      <t xml:space="preserve"> ($3,000 per Disturbed Acre)</t>
    </r>
  </si>
  <si>
    <t>City of Alpharetta Land Disturbance Fee and Bonds Spreadsheet</t>
  </si>
  <si>
    <t>The Performance Bond is posted prior to Final Plat for any oustanding items.</t>
  </si>
  <si>
    <t>0 Miscellaneous Improvements</t>
  </si>
  <si>
    <t>$100/Acre (Enter Site Acreage in Column to the Right)</t>
  </si>
  <si>
    <t>$3.50/SF</t>
  </si>
  <si>
    <t>Project Number:  __________________________________________________________________</t>
  </si>
  <si>
    <t>Date:  _________________________________________________________________________</t>
  </si>
  <si>
    <t>Applicant:  _____________________________________________________________</t>
  </si>
  <si>
    <t>$350/Acre (Enter Site Acreage in Column to the Right)</t>
  </si>
  <si>
    <t>The Landscaping Maintenance Bond is an 18 month bond that is posted for the cost of and maintenance of all required plantings after they have been completed on site.  Applicant is to provide a calculation for this and email to Michael Woodman, Zoning Administrator.</t>
  </si>
  <si>
    <t>$2.50/SF</t>
  </si>
  <si>
    <t>Project Name:  _________________________________________________________________</t>
  </si>
  <si>
    <t>Applicant is to enter quantity information only into this spreadsheet, and email to Brian Borden, Zoning Administrator, at bborden@alpharetta.ga.us.  Building Impact Fees are paid prior to Building Permit issuance and can be referenced on the "Impact Fee Schedule" on the City's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</si>
</sst>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7" x14ac:knownFonts="1">
    <font>
      <sz val="11"/>
      <color theme="1"/>
      <name val="Calibri"/>
      <family val="2"/>
      <scheme val="minor"/>
    </font>
    <font>
      <b/>
      <sz val="11"/>
      <color theme="1"/>
      <name val="Calibri"/>
      <family val="2"/>
      <scheme val="minor"/>
    </font>
    <font>
      <sz val="18"/>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3"/>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55">
    <xf numFmtId="0" fontId="0" fillId="0" borderId="0" xfId="0"/>
    <xf numFmtId="0" fontId="1" fillId="0" borderId="0" xfId="0" applyFont="1"/>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xf>
    <xf numFmtId="164" fontId="0" fillId="0" borderId="1" xfId="1" applyNumberFormat="1" applyFont="1" applyBorder="1" applyAlignment="1">
      <alignment horizontal="center"/>
    </xf>
    <xf numFmtId="164" fontId="0" fillId="0" borderId="1" xfId="0" applyNumberFormat="1" applyBorder="1" applyAlignment="1">
      <alignment horizontal="center"/>
    </xf>
    <xf numFmtId="0" fontId="0" fillId="2" borderId="1" xfId="0" applyFill="1" applyBorder="1" applyAlignment="1">
      <alignment horizontal="center"/>
    </xf>
    <xf numFmtId="164" fontId="0" fillId="0" borderId="4" xfId="0" applyNumberFormat="1" applyBorder="1" applyAlignment="1">
      <alignment horizontal="center"/>
    </xf>
    <xf numFmtId="0" fontId="1" fillId="0" borderId="5" xfId="0" applyFont="1" applyBorder="1" applyAlignment="1">
      <alignment horizontal="center" wrapText="1"/>
    </xf>
    <xf numFmtId="164" fontId="0" fillId="0" borderId="7" xfId="0" applyNumberFormat="1" applyBorder="1" applyAlignment="1">
      <alignment horizontal="center"/>
    </xf>
    <xf numFmtId="0" fontId="1" fillId="0" borderId="8" xfId="0" applyFont="1" applyBorder="1" applyAlignment="1">
      <alignment horizontal="center" wrapText="1"/>
    </xf>
    <xf numFmtId="0" fontId="1" fillId="0" borderId="9" xfId="0" applyFont="1" applyBorder="1" applyAlignment="1">
      <alignment horizontal="center"/>
    </xf>
    <xf numFmtId="164" fontId="0" fillId="0" borderId="6" xfId="0" applyNumberFormat="1" applyBorder="1" applyAlignment="1">
      <alignment horizontal="center"/>
    </xf>
    <xf numFmtId="0" fontId="1" fillId="0" borderId="9" xfId="0" applyFont="1" applyBorder="1" applyAlignment="1">
      <alignment horizontal="center" wrapText="1"/>
    </xf>
    <xf numFmtId="0" fontId="0" fillId="0" borderId="6" xfId="0" applyBorder="1" applyAlignment="1">
      <alignment horizontal="center" wrapText="1"/>
    </xf>
    <xf numFmtId="0" fontId="1" fillId="0" borderId="0" xfId="0" applyFont="1" applyFill="1" applyBorder="1" applyAlignment="1">
      <alignment horizontal="center" wrapText="1"/>
    </xf>
    <xf numFmtId="0" fontId="0" fillId="0" borderId="1" xfId="0" applyBorder="1" applyAlignment="1">
      <alignment horizontal="center" wrapText="1"/>
    </xf>
    <xf numFmtId="0" fontId="2" fillId="0" borderId="0" xfId="0" applyFont="1" applyAlignment="1">
      <alignment horizontal="center"/>
    </xf>
    <xf numFmtId="0" fontId="5" fillId="0" borderId="0" xfId="0" applyFont="1"/>
    <xf numFmtId="0" fontId="2" fillId="0" borderId="0" xfId="0" applyFont="1" applyAlignment="1">
      <alignment horizontal="center"/>
    </xf>
    <xf numFmtId="0" fontId="4" fillId="0" borderId="0" xfId="0" applyFont="1"/>
    <xf numFmtId="8" fontId="1" fillId="0" borderId="1" xfId="0" applyNumberFormat="1" applyFont="1" applyBorder="1" applyAlignment="1">
      <alignment horizontal="center" wrapText="1"/>
    </xf>
    <xf numFmtId="0" fontId="6" fillId="0" borderId="0" xfId="0" applyFont="1"/>
    <xf numFmtId="0" fontId="2" fillId="0" borderId="0" xfId="0" applyFont="1" applyAlignment="1">
      <alignment horizontal="center"/>
    </xf>
    <xf numFmtId="0" fontId="0" fillId="0" borderId="7" xfId="0" applyBorder="1" applyAlignment="1">
      <alignment horizontal="center"/>
    </xf>
    <xf numFmtId="0" fontId="4" fillId="0" borderId="0" xfId="0" applyFont="1"/>
    <xf numFmtId="0" fontId="1" fillId="0" borderId="8" xfId="0" applyFont="1" applyBorder="1" applyAlignment="1">
      <alignment horizontal="center" wrapText="1"/>
    </xf>
    <xf numFmtId="164" fontId="0" fillId="0" borderId="4" xfId="0" applyNumberFormat="1" applyBorder="1" applyAlignment="1">
      <alignment horizontal="center"/>
    </xf>
    <xf numFmtId="0" fontId="0" fillId="0" borderId="7" xfId="0" applyBorder="1" applyAlignment="1">
      <alignment horizontal="center"/>
    </xf>
    <xf numFmtId="0" fontId="1" fillId="0" borderId="8" xfId="0" applyFont="1" applyBorder="1" applyAlignment="1">
      <alignment horizontal="center" wrapText="1"/>
    </xf>
    <xf numFmtId="164" fontId="0" fillId="0" borderId="2" xfId="0" applyNumberFormat="1" applyBorder="1" applyAlignment="1">
      <alignment horizontal="center"/>
    </xf>
    <xf numFmtId="0" fontId="0" fillId="2" borderId="1" xfId="0" applyFill="1" applyBorder="1" applyAlignment="1">
      <alignment horizontal="center" wrapText="1"/>
    </xf>
    <xf numFmtId="44" fontId="1" fillId="0" borderId="1" xfId="1" applyFont="1" applyBorder="1" applyAlignment="1">
      <alignment horizontal="center" wrapText="1"/>
    </xf>
    <xf numFmtId="0" fontId="2" fillId="0" borderId="0" xfId="0" applyFont="1" applyAlignment="1">
      <alignment horizontal="center"/>
    </xf>
    <xf numFmtId="0" fontId="6" fillId="0" borderId="0" xfId="0" applyFont="1" applyAlignment="1">
      <alignment horizontal="left" wrapText="1"/>
    </xf>
    <xf numFmtId="0" fontId="0" fillId="0" borderId="7" xfId="0" applyBorder="1" applyAlignment="1">
      <alignment horizontal="center"/>
    </xf>
    <xf numFmtId="0" fontId="0" fillId="0" borderId="8" xfId="0" applyBorder="1" applyAlignment="1">
      <alignment horizontal="center"/>
    </xf>
    <xf numFmtId="0" fontId="4" fillId="0" borderId="0" xfId="0" applyFont="1" applyAlignment="1">
      <alignment horizontal="left"/>
    </xf>
    <xf numFmtId="0" fontId="4" fillId="0" borderId="0" xfId="0" applyFont="1"/>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164" fontId="0" fillId="0" borderId="4" xfId="0" applyNumberFormat="1" applyBorder="1" applyAlignment="1">
      <alignment horizontal="center"/>
    </xf>
    <xf numFmtId="0" fontId="0" fillId="0" borderId="5" xfId="0" applyBorder="1" applyAlignment="1">
      <alignment horizontal="center"/>
    </xf>
    <xf numFmtId="0" fontId="1" fillId="0" borderId="10" xfId="0" applyFont="1" applyBorder="1" applyAlignment="1">
      <alignment horizontal="center" wrapText="1"/>
    </xf>
    <xf numFmtId="0" fontId="1" fillId="0" borderId="4" xfId="0" applyFont="1" applyBorder="1" applyAlignment="1">
      <alignment horizontal="center" wrapText="1"/>
    </xf>
    <xf numFmtId="0" fontId="1" fillId="0" borderId="11" xfId="0" applyFont="1" applyBorder="1" applyAlignment="1">
      <alignment horizontal="center" wrapText="1"/>
    </xf>
    <xf numFmtId="0" fontId="1" fillId="0" borderId="5" xfId="0" applyFont="1" applyBorder="1" applyAlignment="1">
      <alignment horizontal="center" wrapText="1"/>
    </xf>
    <xf numFmtId="0" fontId="1" fillId="0" borderId="7" xfId="0" applyFont="1" applyFill="1" applyBorder="1" applyAlignment="1">
      <alignment horizontal="center" wrapText="1"/>
    </xf>
    <xf numFmtId="0" fontId="1" fillId="0" borderId="12" xfId="0" applyFont="1" applyFill="1" applyBorder="1" applyAlignment="1">
      <alignment horizontal="center" wrapText="1"/>
    </xf>
    <xf numFmtId="0" fontId="1" fillId="0" borderId="8" xfId="0" applyFont="1" applyFill="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topLeftCell="A26" zoomScale="75" zoomScaleNormal="75" workbookViewId="0">
      <selection activeCell="A35" sqref="A35"/>
    </sheetView>
  </sheetViews>
  <sheetFormatPr defaultRowHeight="15" x14ac:dyDescent="0.25"/>
  <cols>
    <col min="1" max="2" width="14.5703125" customWidth="1"/>
    <col min="3" max="3" width="17.7109375" customWidth="1"/>
    <col min="4" max="4" width="20" customWidth="1"/>
    <col min="5" max="5" width="19.85546875" customWidth="1"/>
    <col min="6" max="6" width="23.7109375" customWidth="1"/>
    <col min="7" max="7" width="14.7109375" customWidth="1"/>
    <col min="8" max="9" width="18.7109375" customWidth="1"/>
    <col min="10" max="10" width="19.42578125" customWidth="1"/>
    <col min="11" max="11" width="14.7109375" customWidth="1"/>
    <col min="12" max="12" width="13.28515625" customWidth="1"/>
  </cols>
  <sheetData>
    <row r="1" spans="1:12" ht="23.25" x14ac:dyDescent="0.35">
      <c r="A1" s="34" t="s">
        <v>62</v>
      </c>
      <c r="B1" s="34"/>
      <c r="C1" s="34"/>
      <c r="D1" s="34"/>
      <c r="E1" s="34"/>
      <c r="F1" s="34"/>
      <c r="G1" s="34"/>
      <c r="H1" s="34"/>
      <c r="I1" s="34"/>
      <c r="J1" s="34"/>
      <c r="K1" s="34"/>
      <c r="L1" s="34"/>
    </row>
    <row r="2" spans="1:12" ht="3.75" customHeight="1" x14ac:dyDescent="0.35">
      <c r="A2" s="18"/>
      <c r="B2" s="20"/>
      <c r="C2" s="18"/>
      <c r="D2" s="18"/>
      <c r="E2" s="18"/>
      <c r="F2" s="18"/>
      <c r="G2" s="18"/>
      <c r="H2" s="18"/>
      <c r="I2" s="24"/>
      <c r="J2" s="18"/>
      <c r="K2" s="18"/>
      <c r="L2" s="18"/>
    </row>
    <row r="3" spans="1:12" ht="15.75" x14ac:dyDescent="0.25">
      <c r="A3" s="38" t="s">
        <v>73</v>
      </c>
      <c r="B3" s="38"/>
      <c r="C3" s="38"/>
      <c r="D3" s="38"/>
      <c r="E3" s="38"/>
      <c r="F3" s="38"/>
    </row>
    <row r="4" spans="1:12" ht="15.75" x14ac:dyDescent="0.25">
      <c r="A4" s="39" t="s">
        <v>67</v>
      </c>
      <c r="B4" s="39"/>
      <c r="C4" s="39"/>
      <c r="D4" s="39"/>
      <c r="E4" s="39"/>
      <c r="F4" s="39"/>
      <c r="G4" s="19"/>
      <c r="H4" s="19"/>
      <c r="I4" s="19"/>
      <c r="J4" s="19"/>
      <c r="K4" s="19"/>
    </row>
    <row r="5" spans="1:12" ht="15.75" x14ac:dyDescent="0.25">
      <c r="A5" s="39" t="s">
        <v>68</v>
      </c>
      <c r="B5" s="39"/>
      <c r="C5" s="39"/>
      <c r="D5" s="39"/>
      <c r="E5" s="39"/>
      <c r="F5" s="39"/>
      <c r="G5" s="19"/>
      <c r="H5" s="19"/>
      <c r="I5" s="19"/>
      <c r="J5" s="19"/>
      <c r="K5" s="19"/>
    </row>
    <row r="6" spans="1:12" ht="15.75" x14ac:dyDescent="0.25">
      <c r="A6" s="39" t="s">
        <v>69</v>
      </c>
      <c r="B6" s="39"/>
      <c r="C6" s="39"/>
      <c r="D6" s="39"/>
      <c r="E6" s="39"/>
      <c r="F6" s="39"/>
      <c r="G6" s="19"/>
      <c r="H6" s="19"/>
      <c r="I6" s="19"/>
      <c r="J6" s="19"/>
      <c r="K6" s="19"/>
    </row>
    <row r="7" spans="1:12" ht="15.75" x14ac:dyDescent="0.25">
      <c r="A7" s="39" t="s">
        <v>23</v>
      </c>
      <c r="B7" s="39"/>
      <c r="C7" s="39"/>
      <c r="D7" s="39"/>
      <c r="E7" s="39"/>
      <c r="F7" s="39"/>
      <c r="G7" s="39"/>
      <c r="H7" s="39"/>
      <c r="I7" s="26"/>
      <c r="J7" s="19"/>
      <c r="K7" s="19"/>
    </row>
    <row r="8" spans="1:12" ht="15.75" x14ac:dyDescent="0.25">
      <c r="A8" s="19"/>
      <c r="B8" s="19"/>
      <c r="C8" s="19"/>
      <c r="D8" s="19"/>
      <c r="E8" s="19"/>
      <c r="F8" s="19"/>
      <c r="G8" s="19"/>
      <c r="H8" s="19"/>
      <c r="I8" s="19"/>
      <c r="J8" s="19"/>
      <c r="K8" s="19"/>
    </row>
    <row r="9" spans="1:12" ht="17.25" x14ac:dyDescent="0.3">
      <c r="A9" s="23" t="s">
        <v>22</v>
      </c>
      <c r="B9" s="21"/>
      <c r="C9" s="19"/>
      <c r="D9" s="19"/>
      <c r="E9" s="19"/>
      <c r="F9" s="19"/>
      <c r="G9" s="19"/>
      <c r="H9" s="19"/>
      <c r="I9" s="19"/>
      <c r="J9" s="19"/>
      <c r="K9" s="19"/>
    </row>
    <row r="10" spans="1:12" x14ac:dyDescent="0.25">
      <c r="A10" s="1"/>
      <c r="B10" s="1"/>
    </row>
    <row r="11" spans="1:12" ht="129" customHeight="1" x14ac:dyDescent="0.25">
      <c r="A11" s="2" t="s">
        <v>1</v>
      </c>
      <c r="B11" s="2" t="s">
        <v>34</v>
      </c>
      <c r="C11" s="3" t="s">
        <v>0</v>
      </c>
      <c r="D11" s="3" t="s">
        <v>6</v>
      </c>
      <c r="E11" s="3" t="s">
        <v>7</v>
      </c>
      <c r="F11" s="3" t="s">
        <v>61</v>
      </c>
      <c r="G11" s="3" t="s">
        <v>26</v>
      </c>
      <c r="H11" s="3" t="s">
        <v>24</v>
      </c>
      <c r="I11" s="3" t="s">
        <v>54</v>
      </c>
      <c r="J11" s="3" t="s">
        <v>8</v>
      </c>
      <c r="K11" s="40" t="s">
        <v>16</v>
      </c>
      <c r="L11" s="41"/>
    </row>
    <row r="12" spans="1:12" ht="62.25" customHeight="1" x14ac:dyDescent="0.25">
      <c r="A12" s="3" t="s">
        <v>28</v>
      </c>
      <c r="B12" s="3" t="s">
        <v>27</v>
      </c>
      <c r="C12" s="7">
        <v>0</v>
      </c>
      <c r="D12" s="5">
        <f>C12*35</f>
        <v>0</v>
      </c>
      <c r="E12" s="5">
        <f>C12*35</f>
        <v>0</v>
      </c>
      <c r="F12" s="4" t="s">
        <v>17</v>
      </c>
      <c r="G12" s="4" t="s">
        <v>17</v>
      </c>
      <c r="H12" s="6">
        <f t="shared" ref="H12:H25" si="0">D12*0.33</f>
        <v>0</v>
      </c>
      <c r="I12" s="6" t="s">
        <v>17</v>
      </c>
      <c r="J12" s="4" t="s">
        <v>17</v>
      </c>
      <c r="K12" s="8">
        <f t="shared" ref="K12:K24" si="1">D12*0.05</f>
        <v>0</v>
      </c>
      <c r="L12" s="9" t="s">
        <v>12</v>
      </c>
    </row>
    <row r="13" spans="1:12" ht="57" customHeight="1" x14ac:dyDescent="0.25">
      <c r="A13" s="3" t="s">
        <v>30</v>
      </c>
      <c r="B13" s="3" t="s">
        <v>29</v>
      </c>
      <c r="C13" s="7">
        <v>0</v>
      </c>
      <c r="D13" s="5">
        <f>C13*1500</f>
        <v>0</v>
      </c>
      <c r="E13" s="5">
        <f>C13*1500</f>
        <v>0</v>
      </c>
      <c r="F13" s="4" t="s">
        <v>17</v>
      </c>
      <c r="G13" s="4" t="s">
        <v>17</v>
      </c>
      <c r="H13" s="6">
        <f t="shared" si="0"/>
        <v>0</v>
      </c>
      <c r="I13" s="6" t="s">
        <v>17</v>
      </c>
      <c r="J13" s="4" t="s">
        <v>17</v>
      </c>
      <c r="K13" s="10">
        <f t="shared" si="1"/>
        <v>0</v>
      </c>
      <c r="L13" s="11" t="s">
        <v>12</v>
      </c>
    </row>
    <row r="14" spans="1:12" ht="46.5" customHeight="1" x14ac:dyDescent="0.25">
      <c r="A14" s="3" t="s">
        <v>31</v>
      </c>
      <c r="B14" s="3" t="s">
        <v>32</v>
      </c>
      <c r="C14" s="7">
        <v>0</v>
      </c>
      <c r="D14" s="5">
        <f>C14*700</f>
        <v>0</v>
      </c>
      <c r="E14" s="5">
        <f>C14*700</f>
        <v>0</v>
      </c>
      <c r="F14" s="4" t="s">
        <v>17</v>
      </c>
      <c r="G14" s="4" t="s">
        <v>17</v>
      </c>
      <c r="H14" s="6">
        <f t="shared" si="0"/>
        <v>0</v>
      </c>
      <c r="I14" s="6" t="s">
        <v>17</v>
      </c>
      <c r="J14" s="4" t="s">
        <v>17</v>
      </c>
      <c r="K14" s="10">
        <f t="shared" si="1"/>
        <v>0</v>
      </c>
      <c r="L14" s="11" t="s">
        <v>12</v>
      </c>
    </row>
    <row r="15" spans="1:12" ht="58.5" customHeight="1" x14ac:dyDescent="0.25">
      <c r="A15" s="3" t="s">
        <v>59</v>
      </c>
      <c r="B15" s="3" t="s">
        <v>33</v>
      </c>
      <c r="C15" s="7">
        <v>0</v>
      </c>
      <c r="D15" s="5">
        <f>C15*0.85</f>
        <v>0</v>
      </c>
      <c r="E15" s="5">
        <f>C15*0.85</f>
        <v>0</v>
      </c>
      <c r="F15" s="4" t="s">
        <v>17</v>
      </c>
      <c r="G15" s="4" t="s">
        <v>17</v>
      </c>
      <c r="H15" s="6">
        <f t="shared" si="0"/>
        <v>0</v>
      </c>
      <c r="I15" s="6" t="s">
        <v>17</v>
      </c>
      <c r="J15" s="4" t="s">
        <v>17</v>
      </c>
      <c r="K15" s="10">
        <f t="shared" si="1"/>
        <v>0</v>
      </c>
      <c r="L15" s="11" t="s">
        <v>12</v>
      </c>
    </row>
    <row r="16" spans="1:12" ht="51.75" customHeight="1" x14ac:dyDescent="0.25">
      <c r="A16" s="3" t="s">
        <v>58</v>
      </c>
      <c r="B16" s="33" t="s">
        <v>72</v>
      </c>
      <c r="C16" s="7">
        <v>0</v>
      </c>
      <c r="D16" s="5">
        <f>C16*2.5</f>
        <v>0</v>
      </c>
      <c r="E16" s="5" t="s">
        <v>17</v>
      </c>
      <c r="F16" s="4" t="s">
        <v>17</v>
      </c>
      <c r="G16" s="4" t="s">
        <v>17</v>
      </c>
      <c r="H16" s="6">
        <f>D16*0.33</f>
        <v>0</v>
      </c>
      <c r="I16" s="6" t="s">
        <v>17</v>
      </c>
      <c r="J16" s="4" t="s">
        <v>17</v>
      </c>
      <c r="K16" s="10">
        <f>D16*0.05</f>
        <v>0</v>
      </c>
      <c r="L16" s="11" t="s">
        <v>12</v>
      </c>
    </row>
    <row r="17" spans="1:12" ht="57.75" customHeight="1" x14ac:dyDescent="0.25">
      <c r="A17" s="3" t="s">
        <v>36</v>
      </c>
      <c r="B17" s="3" t="s">
        <v>35</v>
      </c>
      <c r="C17" s="7">
        <v>0</v>
      </c>
      <c r="D17" s="5">
        <f>C17*12</f>
        <v>0</v>
      </c>
      <c r="E17" s="5">
        <f>C17*12</f>
        <v>0</v>
      </c>
      <c r="F17" s="4" t="s">
        <v>17</v>
      </c>
      <c r="G17" s="4" t="s">
        <v>17</v>
      </c>
      <c r="H17" s="6">
        <f t="shared" si="0"/>
        <v>0</v>
      </c>
      <c r="I17" s="6" t="s">
        <v>17</v>
      </c>
      <c r="J17" s="4" t="s">
        <v>17</v>
      </c>
      <c r="K17" s="10">
        <f t="shared" si="1"/>
        <v>0</v>
      </c>
      <c r="L17" s="11" t="s">
        <v>12</v>
      </c>
    </row>
    <row r="18" spans="1:12" ht="69" customHeight="1" x14ac:dyDescent="0.25">
      <c r="A18" s="3" t="s">
        <v>37</v>
      </c>
      <c r="B18" s="3" t="s">
        <v>38</v>
      </c>
      <c r="C18" s="7">
        <v>0</v>
      </c>
      <c r="D18" s="5">
        <f>C18*0.5</f>
        <v>0</v>
      </c>
      <c r="E18" s="5">
        <f>C18*0.5</f>
        <v>0</v>
      </c>
      <c r="F18" s="4" t="s">
        <v>17</v>
      </c>
      <c r="G18" s="4" t="s">
        <v>17</v>
      </c>
      <c r="H18" s="6">
        <f t="shared" si="0"/>
        <v>0</v>
      </c>
      <c r="I18" s="6" t="s">
        <v>17</v>
      </c>
      <c r="J18" s="4" t="s">
        <v>17</v>
      </c>
      <c r="K18" s="31">
        <f t="shared" si="1"/>
        <v>0</v>
      </c>
      <c r="L18" s="11" t="s">
        <v>12</v>
      </c>
    </row>
    <row r="19" spans="1:12" ht="60.75" customHeight="1" x14ac:dyDescent="0.25">
      <c r="A19" s="3" t="s">
        <v>55</v>
      </c>
      <c r="B19" s="3" t="s">
        <v>66</v>
      </c>
      <c r="C19" s="7">
        <v>0</v>
      </c>
      <c r="D19" s="5">
        <f>C19*3.5</f>
        <v>0</v>
      </c>
      <c r="E19" s="5" t="s">
        <v>17</v>
      </c>
      <c r="F19" s="4" t="s">
        <v>17</v>
      </c>
      <c r="G19" s="4" t="s">
        <v>17</v>
      </c>
      <c r="H19" s="6">
        <f>D19*0.33</f>
        <v>0</v>
      </c>
      <c r="I19" s="6" t="s">
        <v>17</v>
      </c>
      <c r="J19" s="25" t="s">
        <v>17</v>
      </c>
      <c r="K19" s="10">
        <f>D19*0.05</f>
        <v>0</v>
      </c>
      <c r="L19" s="27" t="s">
        <v>12</v>
      </c>
    </row>
    <row r="20" spans="1:12" ht="107.25" customHeight="1" x14ac:dyDescent="0.25">
      <c r="A20" s="3" t="s">
        <v>51</v>
      </c>
      <c r="B20" s="3" t="s">
        <v>56</v>
      </c>
      <c r="C20" s="32" t="s">
        <v>64</v>
      </c>
      <c r="D20" s="5">
        <v>0</v>
      </c>
      <c r="E20" s="5" t="s">
        <v>17</v>
      </c>
      <c r="F20" s="4" t="s">
        <v>17</v>
      </c>
      <c r="G20" s="4" t="s">
        <v>17</v>
      </c>
      <c r="H20" s="6">
        <f>D20</f>
        <v>0</v>
      </c>
      <c r="I20" s="6">
        <f>D20</f>
        <v>0</v>
      </c>
      <c r="J20" s="29" t="s">
        <v>17</v>
      </c>
      <c r="K20" s="10">
        <f>D20*0.05</f>
        <v>0</v>
      </c>
      <c r="L20" s="30" t="s">
        <v>12</v>
      </c>
    </row>
    <row r="21" spans="1:12" ht="100.5" customHeight="1" x14ac:dyDescent="0.25">
      <c r="A21" s="3" t="s">
        <v>39</v>
      </c>
      <c r="B21" s="3" t="s">
        <v>41</v>
      </c>
      <c r="C21" s="7">
        <v>0</v>
      </c>
      <c r="D21" s="5">
        <f>C21*1.5</f>
        <v>0</v>
      </c>
      <c r="E21" s="5">
        <f>C21*1.5</f>
        <v>0</v>
      </c>
      <c r="F21" s="4" t="s">
        <v>17</v>
      </c>
      <c r="G21" s="4" t="s">
        <v>17</v>
      </c>
      <c r="H21" s="6">
        <f t="shared" si="0"/>
        <v>0</v>
      </c>
      <c r="I21" s="6" t="s">
        <v>17</v>
      </c>
      <c r="J21" s="25" t="s">
        <v>17</v>
      </c>
      <c r="K21" s="10">
        <f t="shared" si="1"/>
        <v>0</v>
      </c>
      <c r="L21" s="27" t="s">
        <v>12</v>
      </c>
    </row>
    <row r="22" spans="1:12" ht="108" customHeight="1" x14ac:dyDescent="0.25">
      <c r="A22" s="3" t="s">
        <v>40</v>
      </c>
      <c r="B22" s="3" t="s">
        <v>42</v>
      </c>
      <c r="C22" s="7">
        <v>0</v>
      </c>
      <c r="D22" s="5">
        <f>C22*1</f>
        <v>0</v>
      </c>
      <c r="E22" s="5">
        <f>C22*1</f>
        <v>0</v>
      </c>
      <c r="F22" s="4" t="s">
        <v>17</v>
      </c>
      <c r="G22" s="4" t="s">
        <v>17</v>
      </c>
      <c r="H22" s="6">
        <f t="shared" si="0"/>
        <v>0</v>
      </c>
      <c r="I22" s="6" t="s">
        <v>17</v>
      </c>
      <c r="J22" s="4" t="s">
        <v>17</v>
      </c>
      <c r="K22" s="28">
        <f t="shared" si="1"/>
        <v>0</v>
      </c>
      <c r="L22" s="11" t="s">
        <v>12</v>
      </c>
    </row>
    <row r="23" spans="1:12" ht="120" customHeight="1" x14ac:dyDescent="0.25">
      <c r="A23" s="3" t="s">
        <v>60</v>
      </c>
      <c r="B23" s="3" t="s">
        <v>43</v>
      </c>
      <c r="C23" s="7">
        <v>0</v>
      </c>
      <c r="D23" s="5">
        <f>C23*0.25</f>
        <v>0</v>
      </c>
      <c r="E23" s="5">
        <f>C23*0.25</f>
        <v>0</v>
      </c>
      <c r="F23" s="4" t="s">
        <v>17</v>
      </c>
      <c r="G23" s="4" t="s">
        <v>17</v>
      </c>
      <c r="H23" s="6">
        <f t="shared" si="0"/>
        <v>0</v>
      </c>
      <c r="I23" s="6" t="s">
        <v>17</v>
      </c>
      <c r="J23" s="4" t="s">
        <v>17</v>
      </c>
      <c r="K23" s="10">
        <f t="shared" si="1"/>
        <v>0</v>
      </c>
      <c r="L23" s="11" t="s">
        <v>12</v>
      </c>
    </row>
    <row r="24" spans="1:12" ht="54.75" customHeight="1" x14ac:dyDescent="0.25">
      <c r="A24" s="3" t="s">
        <v>44</v>
      </c>
      <c r="B24" s="22">
        <v>3.5</v>
      </c>
      <c r="C24" s="7">
        <v>0</v>
      </c>
      <c r="D24" s="5">
        <f>C24*3.5</f>
        <v>0</v>
      </c>
      <c r="E24" s="5">
        <f>C24*3.5</f>
        <v>0</v>
      </c>
      <c r="F24" s="4" t="s">
        <v>17</v>
      </c>
      <c r="G24" s="4" t="s">
        <v>17</v>
      </c>
      <c r="H24" s="6">
        <f t="shared" si="0"/>
        <v>0</v>
      </c>
      <c r="I24" s="6" t="s">
        <v>17</v>
      </c>
      <c r="J24" s="4" t="s">
        <v>17</v>
      </c>
      <c r="K24" s="10">
        <f t="shared" si="1"/>
        <v>0</v>
      </c>
      <c r="L24" s="11" t="s">
        <v>12</v>
      </c>
    </row>
    <row r="25" spans="1:12" ht="80.25" customHeight="1" x14ac:dyDescent="0.25">
      <c r="A25" s="3" t="s">
        <v>45</v>
      </c>
      <c r="B25" s="3" t="s">
        <v>70</v>
      </c>
      <c r="C25" s="7">
        <v>0</v>
      </c>
      <c r="D25" s="5">
        <f>C25*350</f>
        <v>0</v>
      </c>
      <c r="E25" s="5">
        <f>C25*350</f>
        <v>0</v>
      </c>
      <c r="F25" s="4" t="s">
        <v>17</v>
      </c>
      <c r="G25" s="4" t="s">
        <v>17</v>
      </c>
      <c r="H25" s="6">
        <f t="shared" si="0"/>
        <v>0</v>
      </c>
      <c r="I25" s="6" t="s">
        <v>17</v>
      </c>
      <c r="J25" s="4" t="s">
        <v>17</v>
      </c>
      <c r="K25" s="10">
        <f>D25</f>
        <v>0</v>
      </c>
      <c r="L25" s="11" t="s">
        <v>13</v>
      </c>
    </row>
    <row r="26" spans="1:12" ht="73.5" customHeight="1" x14ac:dyDescent="0.25">
      <c r="A26" s="3" t="s">
        <v>46</v>
      </c>
      <c r="B26" s="3" t="s">
        <v>65</v>
      </c>
      <c r="C26" s="7">
        <v>0</v>
      </c>
      <c r="D26" s="5">
        <v>0</v>
      </c>
      <c r="E26" s="5">
        <v>0</v>
      </c>
      <c r="F26" s="4" t="s">
        <v>17</v>
      </c>
      <c r="G26" s="4" t="s">
        <v>17</v>
      </c>
      <c r="H26" s="6">
        <v>0</v>
      </c>
      <c r="I26" s="6" t="s">
        <v>17</v>
      </c>
      <c r="J26" s="4" t="s">
        <v>17</v>
      </c>
      <c r="K26" s="10">
        <f>MIN(C26*100, 500)</f>
        <v>0</v>
      </c>
      <c r="L26" s="11" t="s">
        <v>14</v>
      </c>
    </row>
    <row r="27" spans="1:12" ht="79.5" customHeight="1" x14ac:dyDescent="0.25">
      <c r="A27" s="3" t="s">
        <v>25</v>
      </c>
      <c r="B27" s="3" t="s">
        <v>52</v>
      </c>
      <c r="C27" s="7">
        <v>0</v>
      </c>
      <c r="D27" s="4" t="s">
        <v>17</v>
      </c>
      <c r="E27" s="4" t="s">
        <v>17</v>
      </c>
      <c r="F27" s="5">
        <f>C27*3000</f>
        <v>0</v>
      </c>
      <c r="G27" s="4" t="s">
        <v>17</v>
      </c>
      <c r="H27" s="4" t="s">
        <v>17</v>
      </c>
      <c r="I27" s="4" t="s">
        <v>17</v>
      </c>
      <c r="J27" s="4" t="s">
        <v>17</v>
      </c>
      <c r="K27" s="36" t="s">
        <v>17</v>
      </c>
      <c r="L27" s="37"/>
    </row>
    <row r="28" spans="1:12" ht="107.25" customHeight="1" x14ac:dyDescent="0.25">
      <c r="A28" s="3" t="s">
        <v>20</v>
      </c>
      <c r="B28" s="3" t="s">
        <v>53</v>
      </c>
      <c r="C28" s="7">
        <v>0</v>
      </c>
      <c r="D28" s="4" t="s">
        <v>17</v>
      </c>
      <c r="E28" s="4" t="s">
        <v>17</v>
      </c>
      <c r="F28" s="4" t="s">
        <v>17</v>
      </c>
      <c r="G28" s="6">
        <f>C28*500</f>
        <v>0</v>
      </c>
      <c r="H28" s="4" t="s">
        <v>17</v>
      </c>
      <c r="I28" s="4" t="s">
        <v>17</v>
      </c>
      <c r="J28" s="4" t="s">
        <v>17</v>
      </c>
      <c r="K28" s="36" t="s">
        <v>17</v>
      </c>
      <c r="L28" s="37"/>
    </row>
    <row r="29" spans="1:12" ht="45" x14ac:dyDescent="0.25">
      <c r="A29" s="42" t="s">
        <v>9</v>
      </c>
      <c r="B29" s="46"/>
      <c r="C29" s="43"/>
      <c r="D29" s="12" t="s">
        <v>2</v>
      </c>
      <c r="E29" s="12" t="s">
        <v>3</v>
      </c>
      <c r="F29" s="14" t="s">
        <v>10</v>
      </c>
      <c r="G29" s="12" t="s">
        <v>11</v>
      </c>
      <c r="H29" s="14" t="s">
        <v>21</v>
      </c>
      <c r="I29" s="14" t="s">
        <v>49</v>
      </c>
      <c r="J29" s="14" t="s">
        <v>4</v>
      </c>
      <c r="K29" s="42" t="s">
        <v>5</v>
      </c>
      <c r="L29" s="43"/>
    </row>
    <row r="30" spans="1:12" ht="53.25" customHeight="1" x14ac:dyDescent="0.25">
      <c r="A30" s="47"/>
      <c r="B30" s="48"/>
      <c r="C30" s="49"/>
      <c r="D30" s="13">
        <f>SUM(D12:D28)</f>
        <v>0</v>
      </c>
      <c r="E30" s="13">
        <f>SUM(E12:E28)</f>
        <v>0</v>
      </c>
      <c r="F30" s="13">
        <f>F27</f>
        <v>0</v>
      </c>
      <c r="G30" s="13">
        <f>G28</f>
        <v>0</v>
      </c>
      <c r="H30" s="13">
        <f>SUM(H12:H28)</f>
        <v>0</v>
      </c>
      <c r="I30" s="13">
        <f>D19+D20</f>
        <v>0</v>
      </c>
      <c r="J30" s="15" t="s">
        <v>15</v>
      </c>
      <c r="K30" s="44">
        <f>SUM(K12:K27)</f>
        <v>0</v>
      </c>
      <c r="L30" s="45"/>
    </row>
    <row r="31" spans="1:12" ht="243" customHeight="1" x14ac:dyDescent="0.25">
      <c r="A31" s="50" t="s">
        <v>57</v>
      </c>
      <c r="B31" s="51"/>
      <c r="C31" s="52"/>
      <c r="D31" s="4" t="s">
        <v>17</v>
      </c>
      <c r="E31" s="17" t="s">
        <v>63</v>
      </c>
      <c r="F31" s="17" t="s">
        <v>18</v>
      </c>
      <c r="G31" s="17" t="s">
        <v>48</v>
      </c>
      <c r="H31" s="17" t="s">
        <v>47</v>
      </c>
      <c r="I31" s="17" t="s">
        <v>50</v>
      </c>
      <c r="J31" s="17" t="s">
        <v>71</v>
      </c>
      <c r="K31" s="53" t="s">
        <v>19</v>
      </c>
      <c r="L31" s="54"/>
    </row>
    <row r="32" spans="1:12" x14ac:dyDescent="0.25">
      <c r="A32" s="16"/>
      <c r="B32" s="16"/>
    </row>
    <row r="33" spans="1:12" ht="33" customHeight="1" x14ac:dyDescent="0.25">
      <c r="A33" s="35" t="s">
        <v>74</v>
      </c>
      <c r="B33" s="35"/>
      <c r="C33" s="35"/>
      <c r="D33" s="35"/>
      <c r="E33" s="35"/>
      <c r="F33" s="35"/>
      <c r="G33" s="35"/>
      <c r="H33" s="35"/>
      <c r="I33" s="35"/>
      <c r="J33" s="35"/>
      <c r="K33" s="35"/>
      <c r="L33" s="35"/>
    </row>
    <row r="34" spans="1:12" ht="15" hidden="1" customHeight="1" x14ac:dyDescent="0.25">
      <c r="A34" s="35"/>
      <c r="B34" s="35"/>
      <c r="C34" s="35"/>
      <c r="D34" s="35"/>
      <c r="E34" s="35"/>
      <c r="F34" s="35"/>
      <c r="G34" s="35"/>
      <c r="H34" s="35"/>
      <c r="I34" s="35"/>
      <c r="J34" s="35"/>
      <c r="K34" s="35"/>
      <c r="L34" s="35"/>
    </row>
  </sheetData>
  <mergeCells count="15">
    <mergeCell ref="A1:L1"/>
    <mergeCell ref="A33:L34"/>
    <mergeCell ref="K27:L27"/>
    <mergeCell ref="K28:L28"/>
    <mergeCell ref="A3:F3"/>
    <mergeCell ref="A4:F4"/>
    <mergeCell ref="A5:F5"/>
    <mergeCell ref="A6:F6"/>
    <mergeCell ref="A7:H7"/>
    <mergeCell ref="K11:L11"/>
    <mergeCell ref="K29:L29"/>
    <mergeCell ref="K30:L30"/>
    <mergeCell ref="A29:C30"/>
    <mergeCell ref="A31:C31"/>
    <mergeCell ref="K31:L31"/>
  </mergeCells>
  <pageMargins left="0.7" right="0.7" top="0.75" bottom="0.75" header="0.3" footer="0.3"/>
  <pageSetup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of Alpharetta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Vakili, Vivian</dc:creator>
  <cp:lastModifiedBy>Borden, Brian</cp:lastModifiedBy>
  <cp:lastPrinted>2013-06-25T18:45:47Z</cp:lastPrinted>
  <dcterms:created xsi:type="dcterms:W3CDTF">2013-05-17T12:52:41Z</dcterms:created>
  <dcterms:modified xsi:type="dcterms:W3CDTF">2016-08-30T20:37:56Z</dcterms:modified>
</cp:coreProperties>
</file>